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ugene\courses\Money\"/>
    </mc:Choice>
  </mc:AlternateContent>
  <xr:revisionPtr revIDLastSave="0" documentId="13_ncr:1_{4549A5D8-3648-478B-B3EC-DD811B780F4E}" xr6:coauthVersionLast="46" xr6:coauthVersionMax="46" xr10:uidLastSave="{00000000-0000-0000-0000-000000000000}"/>
  <bookViews>
    <workbookView xWindow="-108" yWindow="-108" windowWidth="23256" windowHeight="12576" firstSheet="1" activeTab="1" xr2:uid="{4257E07A-3C36-4B66-809C-33A08F7A9CD8}"/>
  </bookViews>
  <sheets>
    <sheet name="w1" sheetId="1" r:id="rId1"/>
    <sheet name="Волатильность" sheetId="2" r:id="rId2"/>
  </sheets>
  <definedNames>
    <definedName name="_GoBack" localSheetId="0">'w1'!$B$22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N55" i="1"/>
  <c r="N51" i="1"/>
  <c r="E90" i="1"/>
  <c r="E100" i="1"/>
  <c r="E92" i="1"/>
  <c r="C80" i="1"/>
  <c r="C84" i="1"/>
  <c r="E76" i="1"/>
  <c r="N52" i="1"/>
  <c r="D7" i="2"/>
  <c r="D6" i="2"/>
  <c r="D5" i="2"/>
  <c r="D4" i="2"/>
  <c r="D3" i="2"/>
  <c r="F2" i="2" l="1"/>
  <c r="G2" i="2" s="1"/>
</calcChain>
</file>

<file path=xl/sharedStrings.xml><?xml version="1.0" encoding="utf-8"?>
<sst xmlns="http://schemas.openxmlformats.org/spreadsheetml/2006/main" count="52" uniqueCount="40">
  <si>
    <r>
      <t>Основные обозначения</t>
    </r>
    <r>
      <rPr>
        <sz val="11"/>
        <color theme="1"/>
        <rFont val="Calibri"/>
        <family val="2"/>
        <charset val="204"/>
        <scheme val="minor"/>
      </rPr>
      <t xml:space="preserve"> в формулах: </t>
    </r>
  </si>
  <si>
    <t>r- (return) доходность</t>
  </si>
  <si>
    <t>Div – дивиденды</t>
  </si>
  <si>
    <t>P1 –(price)  цена текущего дня (года)</t>
  </si>
  <si>
    <t>P0 – цена предыдущего дня (года)</t>
  </si>
  <si>
    <r>
      <t xml:space="preserve">Некоторые аналитики </t>
    </r>
    <r>
      <rPr>
        <b/>
        <sz val="11"/>
        <color theme="1"/>
        <rFont val="Calibri"/>
        <family val="2"/>
        <charset val="204"/>
        <scheme val="minor"/>
      </rPr>
      <t>корректируют</t>
    </r>
    <r>
      <rPr>
        <sz val="11"/>
        <color theme="1"/>
        <rFont val="Calibri"/>
        <family val="2"/>
        <charset val="204"/>
        <scheme val="minor"/>
      </rPr>
      <t xml:space="preserve"> показатель полной доходность:</t>
    </r>
  </si>
  <si>
    <r>
      <t>Обозначения</t>
    </r>
    <r>
      <rPr>
        <sz val="11"/>
        <color theme="1"/>
        <rFont val="Calibri"/>
        <family val="2"/>
        <charset val="204"/>
        <scheme val="minor"/>
      </rPr>
      <t xml:space="preserve"> в формулах:</t>
    </r>
  </si>
  <si>
    <t xml:space="preserve">km - рыночная доходность </t>
  </si>
  <si>
    <t>ks - доходность отраслевого индекса</t>
  </si>
  <si>
    <t>Название</t>
  </si>
  <si>
    <t>Дата</t>
  </si>
  <si>
    <t>Цена закрытия</t>
  </si>
  <si>
    <t>Доходность</t>
  </si>
  <si>
    <t>Станд. отклонение</t>
  </si>
  <si>
    <t>В годовом выражении</t>
  </si>
  <si>
    <t>GAZP</t>
  </si>
  <si>
    <t>Oct 12, 2015</t>
  </si>
  <si>
    <t>Oct 13, 2015</t>
  </si>
  <si>
    <t>Oct 14, 2015</t>
  </si>
  <si>
    <t>Oct 15, 2015</t>
  </si>
  <si>
    <t>Oct 16, 2015</t>
  </si>
  <si>
    <t>Oct 19, 2015</t>
  </si>
  <si>
    <t>новатек</t>
  </si>
  <si>
    <t>млрд</t>
  </si>
  <si>
    <t xml:space="preserve">Роснефть </t>
  </si>
  <si>
    <t>Cбер</t>
  </si>
  <si>
    <t>ЛУК</t>
  </si>
  <si>
    <t>Покупка</t>
  </si>
  <si>
    <t>див</t>
  </si>
  <si>
    <t>P0</t>
  </si>
  <si>
    <t>D</t>
  </si>
  <si>
    <t>P</t>
  </si>
  <si>
    <t xml:space="preserve"> Стойм</t>
  </si>
  <si>
    <t>TSR</t>
  </si>
  <si>
    <t>Cap</t>
  </si>
  <si>
    <t>N</t>
  </si>
  <si>
    <t>комисси</t>
  </si>
  <si>
    <t>fee</t>
  </si>
  <si>
    <t>tax</t>
  </si>
  <si>
    <t>див дох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</si>
</sst>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222222"/>
      <name val="Inheri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1" xfId="1" applyNumberFormat="1" applyFont="1" applyBorder="1"/>
    <xf numFmtId="0" fontId="0" fillId="0" borderId="0" xfId="1" applyNumberFormat="1" applyFont="1"/>
    <xf numFmtId="10" fontId="0" fillId="0" borderId="1" xfId="1" applyNumberFormat="1" applyFont="1" applyBorder="1"/>
    <xf numFmtId="9" fontId="0" fillId="0" borderId="1" xfId="1" applyFont="1" applyBorder="1"/>
    <xf numFmtId="3" fontId="0" fillId="0" borderId="0" xfId="0" applyNumberFormat="1"/>
    <xf numFmtId="164" fontId="0" fillId="0" borderId="0" xfId="1" applyNumberFormat="1" applyFont="1"/>
    <xf numFmtId="0" fontId="3" fillId="4" borderId="2" xfId="0" applyFont="1" applyFill="1" applyBorder="1" applyAlignment="1">
      <alignment vertical="center" wrapText="1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10</xdr:row>
      <xdr:rowOff>7620</xdr:rowOff>
    </xdr:from>
    <xdr:to>
      <xdr:col>8</xdr:col>
      <xdr:colOff>163082</xdr:colOff>
      <xdr:row>22</xdr:row>
      <xdr:rowOff>174965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D01D5B-C1D0-4CE2-97CA-53BFA0C63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836420"/>
          <a:ext cx="4190476" cy="23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441960</xdr:colOff>
      <xdr:row>0</xdr:row>
      <xdr:rowOff>0</xdr:rowOff>
    </xdr:from>
    <xdr:to>
      <xdr:col>18</xdr:col>
      <xdr:colOff>411470</xdr:colOff>
      <xdr:row>31</xdr:row>
      <xdr:rowOff>92625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27E372-0DD2-4717-A54C-9E6AF01B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8360" y="0"/>
          <a:ext cx="6352381" cy="5761905"/>
        </a:xfrm>
        <a:prstGeom prst="rect">
          <a:avLst/>
        </a:prstGeom>
      </xdr:spPr>
    </xdr:pic>
    <xdr:clientData/>
  </xdr:twoCellAnchor>
  <xdr:twoCellAnchor>
    <xdr:from>
      <xdr:col>0</xdr:col>
      <xdr:colOff>525780</xdr:colOff>
      <xdr:row>27</xdr:row>
      <xdr:rowOff>76200</xdr:rowOff>
    </xdr:from>
    <xdr:to>
      <xdr:col>5</xdr:col>
      <xdr:colOff>228600</xdr:colOff>
      <xdr:row>29</xdr:row>
      <xdr:rowOff>45720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65B2BE3-8770-46BE-8A90-7119945E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5013960"/>
          <a:ext cx="2750820" cy="335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487680</xdr:colOff>
      <xdr:row>25</xdr:row>
      <xdr:rowOff>76200</xdr:rowOff>
    </xdr:from>
    <xdr:to>
      <xdr:col>5</xdr:col>
      <xdr:colOff>449580</xdr:colOff>
      <xdr:row>27</xdr:row>
      <xdr:rowOff>83820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800D5B-53ED-4DB5-B5B0-5EF41C337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4648200"/>
          <a:ext cx="300990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533400</xdr:colOff>
      <xdr:row>23</xdr:row>
      <xdr:rowOff>15240</xdr:rowOff>
    </xdr:from>
    <xdr:to>
      <xdr:col>6</xdr:col>
      <xdr:colOff>45720</xdr:colOff>
      <xdr:row>25</xdr:row>
      <xdr:rowOff>22860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5A5D5F7-AE4E-4A27-BC9F-9E29A3A3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221480"/>
          <a:ext cx="316992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</xdr:colOff>
      <xdr:row>36</xdr:row>
      <xdr:rowOff>106680</xdr:rowOff>
    </xdr:from>
    <xdr:to>
      <xdr:col>5</xdr:col>
      <xdr:colOff>205740</xdr:colOff>
      <xdr:row>38</xdr:row>
      <xdr:rowOff>114300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9F39491-1CB7-4817-8126-0AAA509C7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6690360"/>
          <a:ext cx="263652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</xdr:colOff>
      <xdr:row>38</xdr:row>
      <xdr:rowOff>144780</xdr:rowOff>
    </xdr:from>
    <xdr:to>
      <xdr:col>5</xdr:col>
      <xdr:colOff>289560</xdr:colOff>
      <xdr:row>40</xdr:row>
      <xdr:rowOff>152400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629FCF9-4CE6-428A-BA54-5BA25B26C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7094220"/>
          <a:ext cx="272034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</xdr:colOff>
      <xdr:row>40</xdr:row>
      <xdr:rowOff>60960</xdr:rowOff>
    </xdr:from>
    <xdr:to>
      <xdr:col>9</xdr:col>
      <xdr:colOff>114300</xdr:colOff>
      <xdr:row>42</xdr:row>
      <xdr:rowOff>68580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BBA1D6B-8586-4AAB-8220-ECFC93EB7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7376160"/>
          <a:ext cx="498348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198120</xdr:colOff>
      <xdr:row>21</xdr:row>
      <xdr:rowOff>30480</xdr:rowOff>
    </xdr:from>
    <xdr:to>
      <xdr:col>8</xdr:col>
      <xdr:colOff>358140</xdr:colOff>
      <xdr:row>23</xdr:row>
      <xdr:rowOff>38100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A709473-EE89-416C-B155-DED5667C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3870960"/>
          <a:ext cx="76962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137160</xdr:colOff>
      <xdr:row>23</xdr:row>
      <xdr:rowOff>160020</xdr:rowOff>
    </xdr:from>
    <xdr:to>
      <xdr:col>8</xdr:col>
      <xdr:colOff>327660</xdr:colOff>
      <xdr:row>25</xdr:row>
      <xdr:rowOff>167640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7D1344E-361A-4136-9A5C-6AFC382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360" y="4366260"/>
          <a:ext cx="80010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464820</xdr:colOff>
      <xdr:row>31</xdr:row>
      <xdr:rowOff>144781</xdr:rowOff>
    </xdr:from>
    <xdr:to>
      <xdr:col>19</xdr:col>
      <xdr:colOff>80682</xdr:colOff>
      <xdr:row>48</xdr:row>
      <xdr:rowOff>14337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4B58348-EDFA-4162-9535-3ED1A6AC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51220" y="5702899"/>
          <a:ext cx="6608333" cy="2917556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73</xdr:row>
      <xdr:rowOff>0</xdr:rowOff>
    </xdr:from>
    <xdr:to>
      <xdr:col>13</xdr:col>
      <xdr:colOff>121920</xdr:colOff>
      <xdr:row>75</xdr:row>
      <xdr:rowOff>7620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072929A-58AB-4612-B7EB-FA015AD5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3088471"/>
          <a:ext cx="3169920" cy="366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701C-5CF7-4DEF-838C-A55F1BA21119}">
  <dimension ref="B31:N100"/>
  <sheetViews>
    <sheetView zoomScale="85" zoomScaleNormal="85" workbookViewId="0">
      <selection activeCell="J87" sqref="J87"/>
    </sheetView>
  </sheetViews>
  <sheetFormatPr defaultRowHeight="14.4"/>
  <cols>
    <col min="3" max="3" width="9.21875" bestFit="1" customWidth="1"/>
    <col min="12" max="12" width="14.109375" bestFit="1" customWidth="1"/>
    <col min="14" max="14" width="16.6640625" bestFit="1" customWidth="1"/>
  </cols>
  <sheetData>
    <row r="31" spans="2:2">
      <c r="B31" s="1" t="s">
        <v>0</v>
      </c>
    </row>
    <row r="32" spans="2:2">
      <c r="B32" s="2" t="s">
        <v>1</v>
      </c>
    </row>
    <row r="33" spans="2:2">
      <c r="B33" s="2" t="s">
        <v>2</v>
      </c>
    </row>
    <row r="34" spans="2:2">
      <c r="B34" s="2" t="s">
        <v>3</v>
      </c>
    </row>
    <row r="35" spans="2:2">
      <c r="B35" s="2" t="s">
        <v>4</v>
      </c>
    </row>
    <row r="36" spans="2:2">
      <c r="B36" s="2" t="s">
        <v>5</v>
      </c>
    </row>
    <row r="37" spans="2:2">
      <c r="B37" s="2"/>
    </row>
    <row r="38" spans="2:2">
      <c r="B38" s="2"/>
    </row>
    <row r="43" spans="2:2">
      <c r="B43" s="1" t="s">
        <v>6</v>
      </c>
    </row>
    <row r="44" spans="2:2">
      <c r="B44" s="2" t="s">
        <v>7</v>
      </c>
    </row>
    <row r="45" spans="2:2">
      <c r="B45" s="2" t="s">
        <v>8</v>
      </c>
    </row>
    <row r="51" spans="4:14">
      <c r="E51" t="s">
        <v>23</v>
      </c>
      <c r="L51" s="12">
        <v>1000000000</v>
      </c>
      <c r="M51">
        <v>69.45</v>
      </c>
      <c r="N51" s="12">
        <f>L51*M51</f>
        <v>69450000000</v>
      </c>
    </row>
    <row r="52" spans="4:14">
      <c r="D52" t="s">
        <v>22</v>
      </c>
      <c r="E52">
        <v>1314.7</v>
      </c>
      <c r="L52" s="12">
        <v>21586948000</v>
      </c>
      <c r="M52">
        <v>93.65</v>
      </c>
      <c r="N52" s="12">
        <f>L52*M52</f>
        <v>2021617680200.0002</v>
      </c>
    </row>
    <row r="53" spans="4:14">
      <c r="D53" t="s">
        <v>24</v>
      </c>
      <c r="E53">
        <v>2075</v>
      </c>
      <c r="L53" s="12"/>
      <c r="N53" s="12"/>
    </row>
    <row r="54" spans="4:14">
      <c r="D54" t="s">
        <v>25</v>
      </c>
      <c r="E54">
        <v>1222</v>
      </c>
      <c r="N54" s="12"/>
    </row>
    <row r="55" spans="4:14">
      <c r="D55" t="s">
        <v>26</v>
      </c>
      <c r="E55">
        <v>1892</v>
      </c>
      <c r="N55" s="12">
        <f>SUM(N51:N54)</f>
        <v>2091067680200.0002</v>
      </c>
    </row>
    <row r="56" spans="4:14">
      <c r="E56">
        <v>3172</v>
      </c>
    </row>
    <row r="72" spans="3:5">
      <c r="C72" t="s">
        <v>27</v>
      </c>
      <c r="D72" t="s">
        <v>29</v>
      </c>
      <c r="E72">
        <v>160</v>
      </c>
    </row>
    <row r="73" spans="3:5">
      <c r="C73" t="s">
        <v>28</v>
      </c>
      <c r="D73" t="s">
        <v>30</v>
      </c>
      <c r="E73">
        <v>10</v>
      </c>
    </row>
    <row r="74" spans="3:5">
      <c r="C74" t="s">
        <v>32</v>
      </c>
      <c r="D74" t="s">
        <v>31</v>
      </c>
      <c r="E74">
        <v>200</v>
      </c>
    </row>
    <row r="76" spans="3:5">
      <c r="D76" t="s">
        <v>33</v>
      </c>
      <c r="E76" s="13">
        <f>(E74-E72+E73)/E72</f>
        <v>0.3125</v>
      </c>
    </row>
    <row r="79" spans="3:5">
      <c r="C79" s="12">
        <v>2000000</v>
      </c>
    </row>
    <row r="80" spans="3:5">
      <c r="C80">
        <f>C79/C84</f>
        <v>160</v>
      </c>
    </row>
    <row r="82" spans="2:5">
      <c r="B82" t="s">
        <v>34</v>
      </c>
      <c r="C82" s="12">
        <v>2500000</v>
      </c>
    </row>
    <row r="83" spans="2:5">
      <c r="B83" t="s">
        <v>31</v>
      </c>
      <c r="C83">
        <v>200</v>
      </c>
    </row>
    <row r="84" spans="2:5">
      <c r="B84" t="s">
        <v>35</v>
      </c>
      <c r="C84">
        <f>C82/C83</f>
        <v>12500</v>
      </c>
    </row>
    <row r="88" spans="2:5">
      <c r="C88" t="s">
        <v>27</v>
      </c>
      <c r="D88" t="s">
        <v>29</v>
      </c>
      <c r="E88">
        <v>120</v>
      </c>
    </row>
    <row r="89" spans="2:5">
      <c r="C89" t="s">
        <v>28</v>
      </c>
      <c r="D89" t="s">
        <v>30</v>
      </c>
      <c r="E89">
        <v>67</v>
      </c>
    </row>
    <row r="90" spans="2:5">
      <c r="C90" t="s">
        <v>36</v>
      </c>
      <c r="D90" t="s">
        <v>37</v>
      </c>
      <c r="E90">
        <f>E88*0.05/100</f>
        <v>0.06</v>
      </c>
    </row>
    <row r="91" spans="2:5">
      <c r="D91" t="s">
        <v>38</v>
      </c>
      <c r="E91">
        <v>0.13</v>
      </c>
    </row>
    <row r="92" spans="2:5">
      <c r="D92" t="s">
        <v>39</v>
      </c>
      <c r="E92" s="13">
        <f>(E89*(1-E91)-E90)/E88</f>
        <v>0.48524999999999996</v>
      </c>
    </row>
    <row r="96" spans="2:5" ht="15" thickBot="1"/>
    <row r="97" spans="4:5" ht="15" thickBot="1">
      <c r="D97" t="s">
        <v>30</v>
      </c>
      <c r="E97" s="14">
        <f>19.14+16.71+11.14+10.14</f>
        <v>57.13</v>
      </c>
    </row>
    <row r="98" spans="4:5">
      <c r="D98" t="s">
        <v>31</v>
      </c>
      <c r="E98">
        <v>1344</v>
      </c>
    </row>
    <row r="100" spans="4:5">
      <c r="E100" s="15">
        <f>E97/E98</f>
        <v>4.2507440476190476E-2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4C74-2716-4A3C-8CB3-0B8572BDF922}">
  <dimension ref="A1:G7"/>
  <sheetViews>
    <sheetView tabSelected="1" workbookViewId="0">
      <selection activeCell="G2" sqref="G2"/>
    </sheetView>
  </sheetViews>
  <sheetFormatPr defaultRowHeight="14.4"/>
  <cols>
    <col min="2" max="2" width="11.21875" bestFit="1" customWidth="1"/>
    <col min="3" max="3" width="14.88671875" bestFit="1" customWidth="1"/>
    <col min="4" max="4" width="12.6640625" bestFit="1" customWidth="1"/>
    <col min="6" max="6" width="18.6640625" bestFit="1" customWidth="1"/>
    <col min="7" max="7" width="22.33203125" bestFit="1" customWidth="1"/>
  </cols>
  <sheetData>
    <row r="1" spans="1:7">
      <c r="A1" s="3" t="s">
        <v>9</v>
      </c>
      <c r="B1" s="3" t="s">
        <v>10</v>
      </c>
      <c r="C1" s="3" t="s">
        <v>11</v>
      </c>
      <c r="D1" s="3" t="s">
        <v>12</v>
      </c>
      <c r="E1" s="4"/>
      <c r="F1" s="5" t="s">
        <v>13</v>
      </c>
      <c r="G1" s="6" t="s">
        <v>14</v>
      </c>
    </row>
    <row r="2" spans="1:7">
      <c r="A2" s="7" t="s">
        <v>15</v>
      </c>
      <c r="B2" s="7" t="s">
        <v>16</v>
      </c>
      <c r="C2" s="7">
        <v>141.69999999999999</v>
      </c>
      <c r="D2" s="8"/>
      <c r="E2" s="9"/>
      <c r="F2" s="10">
        <f>STDEV(D3:D7)</f>
        <v>6.2397690668500915E-3</v>
      </c>
      <c r="G2" s="11">
        <f>F2*G4</f>
        <v>9.9836305069601464E-2</v>
      </c>
    </row>
    <row r="3" spans="1:7">
      <c r="A3" s="7" t="s">
        <v>15</v>
      </c>
      <c r="B3" s="7" t="s">
        <v>17</v>
      </c>
      <c r="C3" s="7">
        <v>141.80000000000001</v>
      </c>
      <c r="D3" s="7">
        <f>LN(C3)-LN(C2)</f>
        <v>7.0546740139221242E-4</v>
      </c>
    </row>
    <row r="4" spans="1:7">
      <c r="A4" s="7" t="s">
        <v>15</v>
      </c>
      <c r="B4" s="7" t="s">
        <v>18</v>
      </c>
      <c r="C4" s="7">
        <v>142.01</v>
      </c>
      <c r="D4" s="7">
        <f t="shared" ref="D4:D7" si="0">LN(C4)-LN(C3)</f>
        <v>1.4798635588944009E-3</v>
      </c>
      <c r="G4">
        <v>16</v>
      </c>
    </row>
    <row r="5" spans="1:7">
      <c r="A5" s="7" t="s">
        <v>15</v>
      </c>
      <c r="B5" s="7" t="s">
        <v>19</v>
      </c>
      <c r="C5" s="7">
        <v>142.61000000000001</v>
      </c>
      <c r="D5" s="7">
        <f t="shared" si="0"/>
        <v>4.2161540917540208E-3</v>
      </c>
    </row>
    <row r="6" spans="1:7">
      <c r="A6" s="7" t="s">
        <v>15</v>
      </c>
      <c r="B6" s="7" t="s">
        <v>20</v>
      </c>
      <c r="C6" s="7">
        <v>141</v>
      </c>
      <c r="D6" s="7">
        <f t="shared" si="0"/>
        <v>-1.1353741370506931E-2</v>
      </c>
    </row>
    <row r="7" spans="1:7">
      <c r="A7" s="7" t="s">
        <v>15</v>
      </c>
      <c r="B7" s="7" t="s">
        <v>21</v>
      </c>
      <c r="C7" s="7">
        <v>140.27000000000001</v>
      </c>
      <c r="D7" s="7">
        <f t="shared" si="0"/>
        <v>-5.1907536465884974E-3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w1</vt:lpstr>
      <vt:lpstr>Волатильность</vt:lpstr>
      <vt:lpstr>'w1'!_GoBack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Танечка</cp:lastModifiedBy>
  <dcterms:created xsi:type="dcterms:W3CDTF">2020-07-01T18:13:08Z</dcterms:created>
  <dcterms:modified xsi:type="dcterms:W3CDTF">2021-04-24T11:22:34Z</dcterms:modified>
</cp:coreProperties>
</file>